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xakimov\Desktop\UTG SAYT\Iqtisodiy taxlil\"/>
    </mc:Choice>
  </mc:AlternateContent>
  <xr:revisionPtr revIDLastSave="0" documentId="13_ncr:1_{06079064-8A43-4133-A879-24C2795D5B45}" xr6:coauthVersionLast="47" xr6:coauthVersionMax="47" xr10:uidLastSave="{00000000-0000-0000-0000-000000000000}"/>
  <bookViews>
    <workbookView xWindow="17700" yWindow="360" windowWidth="10635" windowHeight="8205" xr2:uid="{66E1D525-4786-44F7-ACEC-53E9B2332F09}"/>
  </bookViews>
  <sheets>
    <sheet name="2026 1 полуг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3" l="1"/>
  <c r="G32" i="3" s="1"/>
  <c r="H32" i="3" s="1"/>
  <c r="F30" i="3"/>
  <c r="G30" i="3" s="1"/>
  <c r="H30" i="3" s="1"/>
  <c r="J32" i="3" l="1"/>
  <c r="K32" i="3"/>
  <c r="K30" i="3"/>
  <c r="J30" i="3"/>
  <c r="H5" i="3" l="1"/>
  <c r="H4" i="3" s="1"/>
  <c r="F7" i="3"/>
  <c r="E5" i="3" l="1"/>
  <c r="E4" i="3" s="1"/>
  <c r="K28" i="3" l="1"/>
  <c r="J28" i="3"/>
  <c r="G28" i="3"/>
  <c r="F28" i="3"/>
  <c r="K27" i="3"/>
  <c r="J27" i="3"/>
  <c r="G27" i="3"/>
  <c r="F27" i="3"/>
  <c r="J26" i="3"/>
  <c r="K25" i="3"/>
  <c r="J25" i="3"/>
  <c r="G25" i="3"/>
  <c r="F25" i="3"/>
  <c r="K24" i="3"/>
  <c r="J24" i="3"/>
  <c r="G24" i="3"/>
  <c r="F24" i="3"/>
  <c r="K23" i="3"/>
  <c r="J23" i="3"/>
  <c r="G23" i="3"/>
  <c r="F23" i="3"/>
  <c r="K22" i="3"/>
  <c r="J22" i="3"/>
  <c r="G22" i="3"/>
  <c r="F22" i="3"/>
  <c r="K21" i="3"/>
  <c r="J21" i="3"/>
  <c r="G21" i="3"/>
  <c r="F21" i="3"/>
  <c r="K20" i="3"/>
  <c r="J20" i="3"/>
  <c r="G20" i="3"/>
  <c r="F20" i="3"/>
  <c r="K19" i="3"/>
  <c r="J19" i="3"/>
  <c r="G19" i="3"/>
  <c r="F19" i="3"/>
  <c r="K18" i="3"/>
  <c r="G18" i="3"/>
  <c r="F18" i="3"/>
  <c r="G17" i="3"/>
  <c r="F17" i="3"/>
  <c r="K16" i="3"/>
  <c r="J16" i="3"/>
  <c r="G16" i="3"/>
  <c r="F16" i="3"/>
  <c r="K15" i="3"/>
  <c r="J15" i="3"/>
  <c r="G15" i="3"/>
  <c r="F15" i="3"/>
  <c r="K14" i="3"/>
  <c r="J14" i="3"/>
  <c r="G14" i="3"/>
  <c r="F14" i="3"/>
  <c r="K13" i="3"/>
  <c r="J13" i="3"/>
  <c r="G13" i="3"/>
  <c r="F13" i="3"/>
  <c r="K12" i="3"/>
  <c r="J12" i="3"/>
  <c r="G12" i="3"/>
  <c r="F12" i="3"/>
  <c r="K11" i="3"/>
  <c r="J11" i="3"/>
  <c r="G11" i="3"/>
  <c r="F11" i="3"/>
  <c r="K10" i="3"/>
  <c r="J10" i="3"/>
  <c r="G10" i="3"/>
  <c r="F10" i="3"/>
  <c r="K9" i="3"/>
  <c r="J9" i="3"/>
  <c r="G9" i="3"/>
  <c r="F9" i="3"/>
  <c r="K8" i="3"/>
  <c r="J8" i="3"/>
  <c r="G8" i="3"/>
  <c r="F8" i="3"/>
  <c r="K7" i="3"/>
  <c r="J7" i="3"/>
  <c r="G7" i="3"/>
  <c r="K6" i="3"/>
  <c r="J6" i="3"/>
  <c r="G6" i="3"/>
  <c r="F6" i="3"/>
  <c r="I5" i="3"/>
  <c r="F5" i="3" l="1"/>
  <c r="F4" i="3" s="1"/>
  <c r="G5" i="3"/>
  <c r="G4" i="3" s="1"/>
  <c r="J18" i="3"/>
  <c r="F26" i="3"/>
  <c r="K26" i="3"/>
  <c r="J5" i="3"/>
  <c r="I4" i="3"/>
  <c r="G26" i="3"/>
  <c r="K5" i="3"/>
  <c r="K4" i="3" l="1"/>
  <c r="J4" i="3"/>
  <c r="J17" i="3"/>
  <c r="K17" i="3"/>
</calcChain>
</file>

<file path=xl/sharedStrings.xml><?xml version="1.0" encoding="utf-8"?>
<sst xmlns="http://schemas.openxmlformats.org/spreadsheetml/2006/main" count="119" uniqueCount="115">
  <si>
    <t>Xarajat turlari</t>
  </si>
  <si>
    <t>Харажат турлари</t>
  </si>
  <si>
    <t>Виды затрат</t>
  </si>
  <si>
    <t>Cost Types</t>
  </si>
  <si>
    <t>Reja</t>
  </si>
  <si>
    <t>Режа</t>
  </si>
  <si>
    <t>План</t>
  </si>
  <si>
    <t>Plan</t>
  </si>
  <si>
    <t>Ishlab chiqarish xarajatlari</t>
  </si>
  <si>
    <t>Ишлаб чиқариш харажатлари</t>
  </si>
  <si>
    <t>Затраты на производство</t>
  </si>
  <si>
    <t>Production costs</t>
  </si>
  <si>
    <t>Ishlab chiqarish material xarajatlari</t>
  </si>
  <si>
    <t>Ишлаб чиқариш материал харажатлари</t>
  </si>
  <si>
    <t>Затраты на производство материалов</t>
  </si>
  <si>
    <t>Production material costs</t>
  </si>
  <si>
    <t>xom ashyo sotib olish</t>
  </si>
  <si>
    <t>хом ашё сотиб олиш</t>
  </si>
  <si>
    <t>закупка сырья</t>
  </si>
  <si>
    <t>purchase of raw materials</t>
  </si>
  <si>
    <t>ishlab chiqarishga oid material xarajatlar</t>
  </si>
  <si>
    <t>ишлаб чиқаришга оид материал харажатлар</t>
  </si>
  <si>
    <t>материальные затраты, связанные с производством</t>
  </si>
  <si>
    <t>material costs related to production</t>
  </si>
  <si>
    <t>ishlab chiqarishga oid ish va xizmatlar</t>
  </si>
  <si>
    <t>ишлаб чиқаришга оид иш ва хизматлар</t>
  </si>
  <si>
    <t>работы и услуги, связанные с производством</t>
  </si>
  <si>
    <t>work and services related to production</t>
  </si>
  <si>
    <t>tabiiy xom ashyo</t>
  </si>
  <si>
    <t>табиий хом ашё</t>
  </si>
  <si>
    <t>натуральное сырье</t>
  </si>
  <si>
    <t>natural raw materials</t>
  </si>
  <si>
    <t>yoqilg‘i moylash mahsulotlari xarajatlari</t>
  </si>
  <si>
    <t>ёқилғи мойлаш маҳсулотлари харажатлари</t>
  </si>
  <si>
    <t>затраты на горюче-смазочные материалы</t>
  </si>
  <si>
    <t>costs of fuel and lubricants</t>
  </si>
  <si>
    <t>elektr energiya xarajatlari</t>
  </si>
  <si>
    <t>электр энергия харажатлари</t>
  </si>
  <si>
    <t>затраты на электроэнергию</t>
  </si>
  <si>
    <t>electricity costs</t>
  </si>
  <si>
    <t>O‘z ehtiyojlari va texnologik yo‘qotishlar</t>
  </si>
  <si>
    <t>Ўз эҳтиёжлари ва технологик йўқотишлар</t>
  </si>
  <si>
    <t>Собственные нужды и технологические потери</t>
  </si>
  <si>
    <t>Own needs and technological losses</t>
  </si>
  <si>
    <t>Ish haqi xarajatlari</t>
  </si>
  <si>
    <t>Иш ҳақи харажатлари</t>
  </si>
  <si>
    <t>Затраты на оплату труда</t>
  </si>
  <si>
    <t>Labor costs</t>
  </si>
  <si>
    <t>ijtimoiy soliq</t>
  </si>
  <si>
    <t>ижтимоий солиқ</t>
  </si>
  <si>
    <t>социальный налог</t>
  </si>
  <si>
    <t>social tax</t>
  </si>
  <si>
    <t>Ishlab chiqarish bilan bog‘liq asosiy vositalarning eskirishi</t>
  </si>
  <si>
    <t>Ишлаб чиқариш билан боғлиқ асосий воситаларнинг эскириши</t>
  </si>
  <si>
    <t>Амортизация основных средств, связанных с производством</t>
  </si>
  <si>
    <t>Depreciation of fixed assets related to production</t>
  </si>
  <si>
    <t>Boshqa ishlab chiqarishga oid xarajatlar</t>
  </si>
  <si>
    <t>Бошқа ишлаб чиқаришга оид харажатлар</t>
  </si>
  <si>
    <t>Прочие производственные затраты</t>
  </si>
  <si>
    <t>Other production costs</t>
  </si>
  <si>
    <t>Davr xarajatlari</t>
  </si>
  <si>
    <t>Давр харажатлари</t>
  </si>
  <si>
    <t>Затраты периода</t>
  </si>
  <si>
    <t>Period costs</t>
  </si>
  <si>
    <t>Ma’muriy xarajatlar</t>
  </si>
  <si>
    <t>Маъмурий харажатлар</t>
  </si>
  <si>
    <t>Административные затраты</t>
  </si>
  <si>
    <t>Administrative expenses</t>
  </si>
  <si>
    <t>boshqaruv xodimlarining ish haqi xarajatlari</t>
  </si>
  <si>
    <t>бошқарув ходимларининг иш ҳақи харажатлари</t>
  </si>
  <si>
    <t>расходы на заработную плату управленческого персонала</t>
  </si>
  <si>
    <t>management personnel salary costs</t>
  </si>
  <si>
    <t>ma’muriy asosiy vositalar eskirishi</t>
  </si>
  <si>
    <t>маъмурий асосий воситалар эскириши</t>
  </si>
  <si>
    <t>устаревание административных основных средств</t>
  </si>
  <si>
    <t>obsolescence of administrative fixed assets</t>
  </si>
  <si>
    <t>boshqa boshqaruv xarajatlari</t>
  </si>
  <si>
    <t>бошқа бошқарув харажатлари</t>
  </si>
  <si>
    <t>прочие управленческие расходы</t>
  </si>
  <si>
    <t>other management costs</t>
  </si>
  <si>
    <t>Boshqa operatsion xarajatlar</t>
  </si>
  <si>
    <t>Бошқа операцион харажатлар</t>
  </si>
  <si>
    <t>Прочие операционные расходы</t>
  </si>
  <si>
    <t>Other operating expenses</t>
  </si>
  <si>
    <t>soliq va yig‘imlar bo‘yicha budjetga to‘lovlar</t>
  </si>
  <si>
    <t>солиқ ва йиғимлар бўйича бюджетга тўловлар</t>
  </si>
  <si>
    <t>платежи в бюджет по налогам и сборам</t>
  </si>
  <si>
    <t>payments to the budget for taxes and fees</t>
  </si>
  <si>
    <t>nomoddiy xizmatlar va bank xizmati to‘lovlari</t>
  </si>
  <si>
    <t>номоддий хизматлар ва банк хизмати тўловлари</t>
  </si>
  <si>
    <t>нематериальные услуги и плата за банковские услуги</t>
  </si>
  <si>
    <t>intangible services and bank service charges</t>
  </si>
  <si>
    <t>kompensatsiya va rag‘batlantirish tusidagi to‘lovlar</t>
  </si>
  <si>
    <t>компенсация ва рағбатлантириш тусидаги тўловлар</t>
  </si>
  <si>
    <t>компенсационные и стимулирующие выплаты</t>
  </si>
  <si>
    <t>compensation and incentive payments</t>
  </si>
  <si>
    <t>homiylik xarajatlari</t>
  </si>
  <si>
    <t>ҳомийлик харажатлари</t>
  </si>
  <si>
    <t>спонсорские расходы</t>
  </si>
  <si>
    <t>sponsorship costs</t>
  </si>
  <si>
    <t>boshqa operatsion xarajatlar</t>
  </si>
  <si>
    <t xml:space="preserve">бошқа операцион харажатлар </t>
  </si>
  <si>
    <t>прочие операционные расходы</t>
  </si>
  <si>
    <t>other operating expenses</t>
  </si>
  <si>
    <t>Amalda</t>
  </si>
  <si>
    <t>Farq</t>
  </si>
  <si>
    <t>Foiz</t>
  </si>
  <si>
    <t>mlrd. so‘m</t>
  </si>
  <si>
    <t>2026 yil 1-yarim yilligi bo‘yicha O‘ztransgaz AJning operatsion xarajatlari to‘g‘risidagi ma’lumot /Информация об операционных расходах АО «Узтрансгаз» за 1 полугодие 2026 года/Information on the operational expenses of JSC “Uztransgaz” for the First Half of 2026</t>
  </si>
  <si>
    <t>Obyektlarni qurish, rekonstruksiya qilish va kapital taʼmirlash ishlari</t>
  </si>
  <si>
    <t>Avtomototransport vositalarini sotib olish va saqlash xarajatlari</t>
  </si>
  <si>
    <r>
      <t>Izoh:</t>
    </r>
    <r>
      <rPr>
        <sz val="12"/>
        <color rgb="FF000000"/>
        <rFont val="Calibri"/>
        <family val="2"/>
        <charset val="204"/>
        <scheme val="minor"/>
      </rPr>
      <t xml:space="preserve"> 2026-yil I-yarim yillik xarajatlar rejasining ijrosi (tezkor) ma’lumotlar asosida tayyorlangan. 2026-yil 20-iyl kuniga qadar amaldagi xarajatlar bo‘yicha aniqlik kiritilishi mumkin.</t>
    </r>
  </si>
  <si>
    <r>
      <t>Изоҳ:</t>
    </r>
    <r>
      <rPr>
        <sz val="12"/>
        <color rgb="FF000000"/>
        <rFont val="Calibri"/>
        <family val="2"/>
        <charset val="204"/>
        <scheme val="minor"/>
      </rPr>
      <t xml:space="preserve"> 2026-йил I-ярим йиллик харажатлар режасининг ижроси (тезкор) маълумотлар асосида тайёрланган. 2026-йил 20-июл кунига қадар амалдаги харажатлар бўйича аниқлик киритилиши мумкин.</t>
    </r>
  </si>
  <si>
    <r>
      <rPr>
        <b/>
        <sz val="12"/>
        <color theme="1"/>
        <rFont val="Calibri"/>
        <family val="2"/>
        <charset val="204"/>
        <scheme val="minor"/>
      </rPr>
      <t>Примечание:</t>
    </r>
    <r>
      <rPr>
        <sz val="12"/>
        <color theme="1"/>
        <rFont val="Calibri"/>
        <family val="2"/>
        <charset val="204"/>
        <scheme val="minor"/>
      </rPr>
      <t xml:space="preserve"> Отчет о затратах за I полугодие 2026 года подготовлен на основе предварительных данных. Уточненные данные по фактических расходах будут предоставлены после 20 июля 2026 года.</t>
    </r>
  </si>
  <si>
    <r>
      <rPr>
        <b/>
        <sz val="12"/>
        <color theme="1"/>
        <rFont val="Calibri"/>
        <family val="2"/>
        <charset val="204"/>
        <scheme val="minor"/>
      </rPr>
      <t>Note:</t>
    </r>
    <r>
      <rPr>
        <sz val="12"/>
        <color theme="1"/>
        <rFont val="Calibri"/>
        <family val="2"/>
        <charset val="204"/>
        <scheme val="minor"/>
      </rPr>
      <t xml:space="preserve"> The cost report for the first half of 2026 has been prepared based on preliminary data. Updated data on actual expenses will be provided after July 20,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</si>
</sst>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3" fillId="0" borderId="0" xfId="0" applyFont="1"/>
    <xf numFmtId="43" fontId="3" fillId="0" borderId="0" xfId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9" fontId="2" fillId="0" borderId="0" xfId="2" applyFont="1" applyFill="1" applyAlignment="1">
      <alignment horizontal="center" vertical="center"/>
    </xf>
    <xf numFmtId="43" fontId="0" fillId="0" borderId="0" xfId="1" applyFont="1" applyFill="1"/>
    <xf numFmtId="0" fontId="2" fillId="0" borderId="0" xfId="0" applyFont="1" applyAlignment="1">
      <alignment horizontal="center" vertical="center"/>
    </xf>
    <xf numFmtId="0" fontId="5" fillId="0" borderId="0" xfId="0" applyFont="1"/>
    <xf numFmtId="43" fontId="3" fillId="0" borderId="0" xfId="1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2A01-2661-4F83-97E8-04E4767AE0AB}">
  <dimension ref="A1:K41"/>
  <sheetViews>
    <sheetView tabSelected="1" zoomScale="85" zoomScaleNormal="85" workbookViewId="0">
      <selection sqref="A1:K1"/>
    </sheetView>
  </sheetViews>
  <sheetFormatPr defaultRowHeight="15.75" x14ac:dyDescent="0.25"/>
  <cols>
    <col min="1" max="1" width="44.75" customWidth="1"/>
    <col min="2" max="4" width="39.75" customWidth="1"/>
    <col min="5" max="9" width="13.5" customWidth="1"/>
    <col min="10" max="10" width="13.75" customWidth="1"/>
    <col min="11" max="11" width="9.5" customWidth="1"/>
  </cols>
  <sheetData>
    <row r="1" spans="1:11" ht="47.25" customHeight="1" x14ac:dyDescent="0.25">
      <c r="A1" s="19" t="s">
        <v>108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K2" s="13" t="s">
        <v>107</v>
      </c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104</v>
      </c>
      <c r="J3" s="1" t="s">
        <v>105</v>
      </c>
      <c r="K3" s="1" t="s">
        <v>106</v>
      </c>
    </row>
    <row r="4" spans="1:11" s="1" customFormat="1" x14ac:dyDescent="0.25">
      <c r="A4" s="1" t="s">
        <v>8</v>
      </c>
      <c r="B4" s="1" t="s">
        <v>9</v>
      </c>
      <c r="C4" s="1" t="s">
        <v>10</v>
      </c>
      <c r="D4" s="1" t="s">
        <v>11</v>
      </c>
      <c r="E4" s="2">
        <f>E5+E13+E14+E15+E16</f>
        <v>4797.8153725132743</v>
      </c>
      <c r="F4" s="2">
        <f>F5+F13+F14+F15+F16</f>
        <v>4797.8153725132743</v>
      </c>
      <c r="G4" s="2">
        <f>G5+G13+G14+G15+G16</f>
        <v>4797.8153725132743</v>
      </c>
      <c r="H4" s="2">
        <f>H5+H13+H14+H15+H16</f>
        <v>4797.8153725132743</v>
      </c>
      <c r="I4" s="9">
        <f>I5+I13+I14+I15+I16</f>
        <v>4242.2365823820819</v>
      </c>
      <c r="J4" s="2">
        <f>I4-H4</f>
        <v>-555.57879013119236</v>
      </c>
      <c r="K4" s="3">
        <f>+I4/H4</f>
        <v>0.88420171536526648</v>
      </c>
    </row>
    <row r="5" spans="1:11" s="4" customFormat="1" x14ac:dyDescent="0.25">
      <c r="A5" s="4" t="s">
        <v>12</v>
      </c>
      <c r="B5" s="4" t="s">
        <v>13</v>
      </c>
      <c r="C5" s="4" t="s">
        <v>14</v>
      </c>
      <c r="D5" s="4" t="s">
        <v>15</v>
      </c>
      <c r="E5" s="5">
        <f>E6+E7+E8+E9+E10+E11+E12</f>
        <v>3609.8764905336598</v>
      </c>
      <c r="F5" s="5">
        <f>F6+F7+F8+F9+F10+F11+F12</f>
        <v>3609.8764905336598</v>
      </c>
      <c r="G5" s="5">
        <f>G6+G7+G8+G9+G10+G11+G12</f>
        <v>3609.8764905336598</v>
      </c>
      <c r="H5" s="5">
        <f>H6+H7+H8+H9+H10+H11+H12</f>
        <v>3609.8764905336598</v>
      </c>
      <c r="I5" s="14">
        <f>I6+I7+I8+I9+I10+I11+I12</f>
        <v>3654.8593595571842</v>
      </c>
      <c r="J5" s="2">
        <f t="shared" ref="J5:J27" si="0">I5-H5</f>
        <v>44.982869023524472</v>
      </c>
      <c r="K5" s="6">
        <f t="shared" ref="K5:K28" si="1">+I5/H5</f>
        <v>1.0124610548702941</v>
      </c>
    </row>
    <row r="6" spans="1:11" x14ac:dyDescent="0.25">
      <c r="A6" t="s">
        <v>16</v>
      </c>
      <c r="B6" t="s">
        <v>17</v>
      </c>
      <c r="C6" t="s">
        <v>18</v>
      </c>
      <c r="D6" t="s">
        <v>19</v>
      </c>
      <c r="E6" s="7">
        <v>1836.8480971841304</v>
      </c>
      <c r="F6" s="7">
        <f>H6</f>
        <v>1836.8480971841304</v>
      </c>
      <c r="G6" s="7">
        <f>H6</f>
        <v>1836.8480971841304</v>
      </c>
      <c r="H6" s="7">
        <v>1836.8480971841304</v>
      </c>
      <c r="I6" s="7">
        <v>1616.3533347729999</v>
      </c>
      <c r="J6" s="7">
        <f>I6-H6</f>
        <v>-220.49476241113052</v>
      </c>
      <c r="K6" s="8">
        <f t="shared" si="1"/>
        <v>0.87996026304562325</v>
      </c>
    </row>
    <row r="7" spans="1:11" x14ac:dyDescent="0.25">
      <c r="A7" t="s">
        <v>20</v>
      </c>
      <c r="B7" t="s">
        <v>21</v>
      </c>
      <c r="C7" t="s">
        <v>22</v>
      </c>
      <c r="D7" t="s">
        <v>23</v>
      </c>
      <c r="E7" s="7">
        <v>84.540708395758344</v>
      </c>
      <c r="F7" s="7">
        <f>H7</f>
        <v>84.540708395758344</v>
      </c>
      <c r="G7" s="7">
        <f t="shared" ref="G7:G28" si="2">H7</f>
        <v>84.540708395758344</v>
      </c>
      <c r="H7" s="7">
        <v>84.540708395758344</v>
      </c>
      <c r="I7" s="7">
        <v>44.199354880680005</v>
      </c>
      <c r="J7" s="7">
        <f t="shared" si="0"/>
        <v>-40.341353515078339</v>
      </c>
      <c r="K7" s="8">
        <f t="shared" si="1"/>
        <v>0.52281741801559845</v>
      </c>
    </row>
    <row r="8" spans="1:11" x14ac:dyDescent="0.25">
      <c r="A8" t="s">
        <v>24</v>
      </c>
      <c r="B8" t="s">
        <v>25</v>
      </c>
      <c r="C8" t="s">
        <v>26</v>
      </c>
      <c r="D8" t="s">
        <v>27</v>
      </c>
      <c r="E8" s="7">
        <v>349.72742176249017</v>
      </c>
      <c r="F8" s="7">
        <f t="shared" ref="F8:F28" si="3">H8</f>
        <v>349.72742176249017</v>
      </c>
      <c r="G8" s="7">
        <f t="shared" si="2"/>
        <v>349.72742176249017</v>
      </c>
      <c r="H8" s="7">
        <v>349.72742176249017</v>
      </c>
      <c r="I8" s="7">
        <v>696.18893217389245</v>
      </c>
      <c r="J8" s="7">
        <f t="shared" si="0"/>
        <v>346.46151041140229</v>
      </c>
      <c r="K8" s="8">
        <f t="shared" si="1"/>
        <v>1.9906615519748809</v>
      </c>
    </row>
    <row r="9" spans="1:11" x14ac:dyDescent="0.25">
      <c r="A9" t="s">
        <v>28</v>
      </c>
      <c r="B9" t="s">
        <v>29</v>
      </c>
      <c r="C9" t="s">
        <v>30</v>
      </c>
      <c r="D9" t="s">
        <v>31</v>
      </c>
      <c r="E9" s="7">
        <v>3.6215797285618021</v>
      </c>
      <c r="F9" s="7">
        <f t="shared" si="3"/>
        <v>3.6215797285618021</v>
      </c>
      <c r="G9" s="7">
        <f t="shared" si="2"/>
        <v>3.6215797285618021</v>
      </c>
      <c r="H9" s="7">
        <v>3.6215797285618021</v>
      </c>
      <c r="I9" s="7">
        <v>3.3896285279399994</v>
      </c>
      <c r="J9" s="7">
        <f t="shared" si="0"/>
        <v>-0.23195120062180274</v>
      </c>
      <c r="K9" s="8">
        <f t="shared" si="1"/>
        <v>0.93595303210018932</v>
      </c>
    </row>
    <row r="10" spans="1:11" x14ac:dyDescent="0.25">
      <c r="A10" t="s">
        <v>32</v>
      </c>
      <c r="B10" t="s">
        <v>33</v>
      </c>
      <c r="C10" t="s">
        <v>34</v>
      </c>
      <c r="D10" t="s">
        <v>35</v>
      </c>
      <c r="E10" s="7">
        <v>18.664400607142856</v>
      </c>
      <c r="F10" s="7">
        <f t="shared" si="3"/>
        <v>18.664400607142856</v>
      </c>
      <c r="G10" s="7">
        <f t="shared" si="2"/>
        <v>18.664400607142856</v>
      </c>
      <c r="H10" s="7">
        <v>18.664400607142856</v>
      </c>
      <c r="I10" s="7">
        <v>11.548910823144</v>
      </c>
      <c r="J10" s="7">
        <f>I10-H10</f>
        <v>-7.1154897839988553</v>
      </c>
      <c r="K10" s="8">
        <f t="shared" si="1"/>
        <v>0.61876676707872624</v>
      </c>
    </row>
    <row r="11" spans="1:11" x14ac:dyDescent="0.25">
      <c r="A11" t="s">
        <v>36</v>
      </c>
      <c r="B11" t="s">
        <v>37</v>
      </c>
      <c r="C11" t="s">
        <v>38</v>
      </c>
      <c r="D11" t="s">
        <v>39</v>
      </c>
      <c r="E11" s="7">
        <v>206.8387858495887</v>
      </c>
      <c r="F11" s="7">
        <f t="shared" si="3"/>
        <v>206.8387858495887</v>
      </c>
      <c r="G11" s="7">
        <f t="shared" si="2"/>
        <v>206.8387858495887</v>
      </c>
      <c r="H11" s="7">
        <v>206.8387858495887</v>
      </c>
      <c r="I11" s="7">
        <v>218.75615917347599</v>
      </c>
      <c r="J11" s="7">
        <f t="shared" si="0"/>
        <v>11.91737332388729</v>
      </c>
      <c r="K11" s="8">
        <f>+I11/H11</f>
        <v>1.0576167244210837</v>
      </c>
    </row>
    <row r="12" spans="1:11" x14ac:dyDescent="0.25">
      <c r="A12" t="s">
        <v>40</v>
      </c>
      <c r="B12" t="s">
        <v>41</v>
      </c>
      <c r="C12" t="s">
        <v>42</v>
      </c>
      <c r="D12" t="s">
        <v>43</v>
      </c>
      <c r="E12" s="7">
        <v>1109.6354970059879</v>
      </c>
      <c r="F12" s="7">
        <f t="shared" si="3"/>
        <v>1109.6354970059879</v>
      </c>
      <c r="G12" s="7">
        <f t="shared" si="2"/>
        <v>1109.6354970059879</v>
      </c>
      <c r="H12" s="7">
        <v>1109.6354970059879</v>
      </c>
      <c r="I12" s="7">
        <v>1064.4230392050517</v>
      </c>
      <c r="J12" s="7">
        <f t="shared" si="0"/>
        <v>-45.212457800936136</v>
      </c>
      <c r="K12" s="8">
        <f t="shared" si="1"/>
        <v>0.95925467604188208</v>
      </c>
    </row>
    <row r="13" spans="1:11" x14ac:dyDescent="0.25">
      <c r="A13" t="s">
        <v>44</v>
      </c>
      <c r="B13" t="s">
        <v>45</v>
      </c>
      <c r="C13" t="s">
        <v>46</v>
      </c>
      <c r="D13" t="s">
        <v>47</v>
      </c>
      <c r="E13" s="7">
        <v>210.04242366753894</v>
      </c>
      <c r="F13" s="7">
        <f t="shared" si="3"/>
        <v>210.04242366753894</v>
      </c>
      <c r="G13" s="7">
        <f t="shared" si="2"/>
        <v>210.04242366753894</v>
      </c>
      <c r="H13" s="7">
        <v>210.04242366753894</v>
      </c>
      <c r="I13" s="7">
        <v>209.34232751155233</v>
      </c>
      <c r="J13" s="7">
        <f t="shared" si="0"/>
        <v>-0.70009615598661412</v>
      </c>
      <c r="K13" s="8">
        <f t="shared" si="1"/>
        <v>0.9966668821290372</v>
      </c>
    </row>
    <row r="14" spans="1:11" x14ac:dyDescent="0.25">
      <c r="A14" t="s">
        <v>48</v>
      </c>
      <c r="B14" t="s">
        <v>49</v>
      </c>
      <c r="C14" t="s">
        <v>50</v>
      </c>
      <c r="D14" t="s">
        <v>51</v>
      </c>
      <c r="E14" s="7">
        <v>25.20509084010467</v>
      </c>
      <c r="F14" s="7">
        <f t="shared" si="3"/>
        <v>25.20509084010467</v>
      </c>
      <c r="G14" s="7">
        <f t="shared" si="2"/>
        <v>25.20509084010467</v>
      </c>
      <c r="H14" s="7">
        <v>25.20509084010467</v>
      </c>
      <c r="I14" s="7">
        <v>24.227839140360004</v>
      </c>
      <c r="J14" s="7">
        <f t="shared" si="0"/>
        <v>-0.97725169974466652</v>
      </c>
      <c r="K14" s="8">
        <f t="shared" si="1"/>
        <v>0.96122800326552571</v>
      </c>
    </row>
    <row r="15" spans="1:11" x14ac:dyDescent="0.25">
      <c r="A15" t="s">
        <v>52</v>
      </c>
      <c r="B15" t="s">
        <v>53</v>
      </c>
      <c r="C15" t="s">
        <v>54</v>
      </c>
      <c r="D15" t="s">
        <v>55</v>
      </c>
      <c r="E15" s="7">
        <v>176.59462827646715</v>
      </c>
      <c r="F15" s="7">
        <f t="shared" si="3"/>
        <v>176.59462827646715</v>
      </c>
      <c r="G15" s="7">
        <f t="shared" si="2"/>
        <v>176.59462827646715</v>
      </c>
      <c r="H15" s="7">
        <v>176.59462827646715</v>
      </c>
      <c r="I15" s="7">
        <v>139.56636504216002</v>
      </c>
      <c r="J15" s="7">
        <f t="shared" si="0"/>
        <v>-37.028263234307133</v>
      </c>
      <c r="K15" s="8">
        <f t="shared" si="1"/>
        <v>0.79032055733689899</v>
      </c>
    </row>
    <row r="16" spans="1:11" x14ac:dyDescent="0.25">
      <c r="A16" t="s">
        <v>56</v>
      </c>
      <c r="B16" t="s">
        <v>57</v>
      </c>
      <c r="C16" t="s">
        <v>58</v>
      </c>
      <c r="D16" t="s">
        <v>59</v>
      </c>
      <c r="E16" s="7">
        <v>776.09673919550357</v>
      </c>
      <c r="F16" s="7">
        <f t="shared" si="3"/>
        <v>776.09673919550357</v>
      </c>
      <c r="G16" s="7">
        <f t="shared" si="2"/>
        <v>776.09673919550357</v>
      </c>
      <c r="H16" s="7">
        <v>776.09673919550357</v>
      </c>
      <c r="I16" s="7">
        <v>214.24069113082498</v>
      </c>
      <c r="J16" s="7">
        <f t="shared" si="0"/>
        <v>-561.85604806467859</v>
      </c>
      <c r="K16" s="8">
        <f t="shared" si="1"/>
        <v>0.27604895151718506</v>
      </c>
    </row>
    <row r="17" spans="1:11" s="1" customFormat="1" x14ac:dyDescent="0.25">
      <c r="A17" s="1" t="s">
        <v>60</v>
      </c>
      <c r="B17" s="1" t="s">
        <v>61</v>
      </c>
      <c r="C17" s="1" t="s">
        <v>62</v>
      </c>
      <c r="D17" s="1" t="s">
        <v>63</v>
      </c>
      <c r="E17" s="9">
        <v>341.53802161424323</v>
      </c>
      <c r="F17" s="9">
        <f t="shared" si="3"/>
        <v>341.53802161424323</v>
      </c>
      <c r="G17" s="9">
        <f t="shared" si="2"/>
        <v>341.53802161424323</v>
      </c>
      <c r="H17" s="9">
        <v>341.53802161424323</v>
      </c>
      <c r="I17" s="9">
        <v>300.79090162171155</v>
      </c>
      <c r="J17" s="9">
        <f t="shared" si="0"/>
        <v>-40.74711999253168</v>
      </c>
      <c r="K17" s="10">
        <f t="shared" si="1"/>
        <v>0.88069521571875153</v>
      </c>
    </row>
    <row r="18" spans="1:11" s="1" customFormat="1" x14ac:dyDescent="0.25">
      <c r="A18" s="1" t="s">
        <v>64</v>
      </c>
      <c r="B18" s="1" t="s">
        <v>65</v>
      </c>
      <c r="C18" s="1" t="s">
        <v>66</v>
      </c>
      <c r="D18" s="1" t="s">
        <v>67</v>
      </c>
      <c r="E18" s="9">
        <v>81.587101883458345</v>
      </c>
      <c r="F18" s="9">
        <f t="shared" si="3"/>
        <v>81.587101883458345</v>
      </c>
      <c r="G18" s="9">
        <f t="shared" si="2"/>
        <v>81.587101883458345</v>
      </c>
      <c r="H18" s="9">
        <v>81.587101883458345</v>
      </c>
      <c r="I18" s="9">
        <v>81.609525452171994</v>
      </c>
      <c r="J18" s="9">
        <f t="shared" si="0"/>
        <v>2.2423568713648478E-2</v>
      </c>
      <c r="K18" s="10">
        <f t="shared" si="1"/>
        <v>1.0002748420791521</v>
      </c>
    </row>
    <row r="19" spans="1:11" x14ac:dyDescent="0.25">
      <c r="A19" t="s">
        <v>68</v>
      </c>
      <c r="B19" t="s">
        <v>69</v>
      </c>
      <c r="C19" t="s">
        <v>70</v>
      </c>
      <c r="D19" t="s">
        <v>71</v>
      </c>
      <c r="E19" s="7">
        <v>45.162135270663725</v>
      </c>
      <c r="F19" s="7">
        <f t="shared" si="3"/>
        <v>45.162135270663725</v>
      </c>
      <c r="G19" s="7">
        <f t="shared" si="2"/>
        <v>45.162135270663725</v>
      </c>
      <c r="H19" s="7">
        <v>45.162135270663725</v>
      </c>
      <c r="I19" s="7">
        <v>48.737350652796003</v>
      </c>
      <c r="J19" s="7">
        <f t="shared" si="0"/>
        <v>3.5752153821322779</v>
      </c>
      <c r="K19" s="8">
        <f t="shared" si="1"/>
        <v>1.0791640023374771</v>
      </c>
    </row>
    <row r="20" spans="1:11" x14ac:dyDescent="0.25">
      <c r="A20" t="s">
        <v>48</v>
      </c>
      <c r="B20" t="s">
        <v>49</v>
      </c>
      <c r="C20" t="s">
        <v>50</v>
      </c>
      <c r="D20" t="s">
        <v>51</v>
      </c>
      <c r="E20" s="7">
        <v>5.4194562324796465</v>
      </c>
      <c r="F20" s="7">
        <f t="shared" si="3"/>
        <v>5.4194562324796465</v>
      </c>
      <c r="G20" s="7">
        <f t="shared" si="2"/>
        <v>5.4194562324796465</v>
      </c>
      <c r="H20" s="7">
        <v>5.4194562324796465</v>
      </c>
      <c r="I20" s="7">
        <v>5.8486600624919998</v>
      </c>
      <c r="J20" s="7">
        <f t="shared" si="0"/>
        <v>0.42920383001235329</v>
      </c>
      <c r="K20" s="8">
        <f t="shared" si="1"/>
        <v>1.0791968440376116</v>
      </c>
    </row>
    <row r="21" spans="1:11" x14ac:dyDescent="0.25">
      <c r="A21" t="s">
        <v>72</v>
      </c>
      <c r="B21" t="s">
        <v>73</v>
      </c>
      <c r="C21" t="s">
        <v>74</v>
      </c>
      <c r="D21" t="s">
        <v>75</v>
      </c>
      <c r="E21" s="7">
        <v>13.852824590136407</v>
      </c>
      <c r="F21" s="7">
        <f t="shared" si="3"/>
        <v>13.852824590136407</v>
      </c>
      <c r="G21" s="7">
        <f t="shared" si="2"/>
        <v>13.852824590136407</v>
      </c>
      <c r="H21" s="7">
        <v>13.852824590136407</v>
      </c>
      <c r="I21" s="7">
        <v>8.3970617515560004</v>
      </c>
      <c r="J21" s="7">
        <f t="shared" si="0"/>
        <v>-5.4557628385804069</v>
      </c>
      <c r="K21" s="8">
        <f t="shared" si="1"/>
        <v>0.60616242535366682</v>
      </c>
    </row>
    <row r="22" spans="1:11" x14ac:dyDescent="0.25">
      <c r="A22" t="s">
        <v>76</v>
      </c>
      <c r="B22" t="s">
        <v>77</v>
      </c>
      <c r="C22" t="s">
        <v>78</v>
      </c>
      <c r="D22" t="s">
        <v>79</v>
      </c>
      <c r="E22" s="7">
        <v>17.15268579017857</v>
      </c>
      <c r="F22" s="7">
        <f t="shared" si="3"/>
        <v>17.15268579017857</v>
      </c>
      <c r="G22" s="7">
        <f t="shared" si="2"/>
        <v>17.15268579017857</v>
      </c>
      <c r="H22" s="7">
        <v>17.15268579017857</v>
      </c>
      <c r="I22" s="7">
        <v>18.626452985327987</v>
      </c>
      <c r="J22" s="7">
        <f t="shared" si="0"/>
        <v>1.4737671951494171</v>
      </c>
      <c r="K22" s="8">
        <f t="shared" si="1"/>
        <v>1.0859204915881617</v>
      </c>
    </row>
    <row r="23" spans="1:11" s="1" customFormat="1" x14ac:dyDescent="0.25">
      <c r="A23" s="1" t="s">
        <v>80</v>
      </c>
      <c r="B23" s="1" t="s">
        <v>81</v>
      </c>
      <c r="C23" s="1" t="s">
        <v>82</v>
      </c>
      <c r="D23" s="1" t="s">
        <v>83</v>
      </c>
      <c r="E23" s="9">
        <v>259.95091973078479</v>
      </c>
      <c r="F23" s="9">
        <f t="shared" si="3"/>
        <v>259.95091973078479</v>
      </c>
      <c r="G23" s="9">
        <f t="shared" si="2"/>
        <v>259.95091973078479</v>
      </c>
      <c r="H23" s="9">
        <v>259.95091973078479</v>
      </c>
      <c r="I23" s="9">
        <v>219.18137616953953</v>
      </c>
      <c r="J23" s="9">
        <f t="shared" si="0"/>
        <v>-40.769543561245257</v>
      </c>
      <c r="K23" s="10">
        <f t="shared" si="1"/>
        <v>0.84316445733884005</v>
      </c>
    </row>
    <row r="24" spans="1:11" x14ac:dyDescent="0.25">
      <c r="A24" t="s">
        <v>84</v>
      </c>
      <c r="B24" t="s">
        <v>85</v>
      </c>
      <c r="C24" t="s">
        <v>86</v>
      </c>
      <c r="D24" t="s">
        <v>87</v>
      </c>
      <c r="E24" s="7">
        <v>22.216121064155001</v>
      </c>
      <c r="F24" s="7">
        <f t="shared" si="3"/>
        <v>22.216121064155001</v>
      </c>
      <c r="G24" s="7">
        <f t="shared" si="2"/>
        <v>22.216121064155001</v>
      </c>
      <c r="H24" s="7">
        <v>22.216121064155001</v>
      </c>
      <c r="I24" s="7">
        <v>24.6465138565075</v>
      </c>
      <c r="J24" s="7">
        <f t="shared" si="0"/>
        <v>2.4303927923524995</v>
      </c>
      <c r="K24" s="8">
        <f t="shared" si="1"/>
        <v>1.1093977110285855</v>
      </c>
    </row>
    <row r="25" spans="1:11" x14ac:dyDescent="0.25">
      <c r="A25" t="s">
        <v>88</v>
      </c>
      <c r="B25" t="s">
        <v>89</v>
      </c>
      <c r="C25" t="s">
        <v>90</v>
      </c>
      <c r="D25" t="s">
        <v>91</v>
      </c>
      <c r="E25" s="7">
        <v>24.525665158097123</v>
      </c>
      <c r="F25" s="7">
        <f t="shared" si="3"/>
        <v>24.525665158097123</v>
      </c>
      <c r="G25" s="7">
        <f t="shared" si="2"/>
        <v>24.525665158097123</v>
      </c>
      <c r="H25" s="7">
        <v>24.525665158097123</v>
      </c>
      <c r="I25" s="7">
        <v>24.706597016124004</v>
      </c>
      <c r="J25" s="7">
        <f t="shared" si="0"/>
        <v>0.18093185802688083</v>
      </c>
      <c r="K25" s="8">
        <f t="shared" si="1"/>
        <v>1.0073772457081411</v>
      </c>
    </row>
    <row r="26" spans="1:11" x14ac:dyDescent="0.25">
      <c r="A26" t="s">
        <v>92</v>
      </c>
      <c r="B26" t="s">
        <v>93</v>
      </c>
      <c r="C26" t="s">
        <v>94</v>
      </c>
      <c r="D26" t="s">
        <v>95</v>
      </c>
      <c r="E26" s="7">
        <v>148.84334601166466</v>
      </c>
      <c r="F26" s="7">
        <f t="shared" si="3"/>
        <v>148.84334601166466</v>
      </c>
      <c r="G26" s="7">
        <f t="shared" si="2"/>
        <v>148.84334601166466</v>
      </c>
      <c r="H26" s="7">
        <v>148.84334601166466</v>
      </c>
      <c r="I26" s="7">
        <v>123.97</v>
      </c>
      <c r="J26" s="7">
        <f t="shared" si="0"/>
        <v>-24.873346011664665</v>
      </c>
      <c r="K26" s="8">
        <f t="shared" si="1"/>
        <v>0.83288909663643695</v>
      </c>
    </row>
    <row r="27" spans="1:11" x14ac:dyDescent="0.25">
      <c r="A27" t="s">
        <v>96</v>
      </c>
      <c r="B27" t="s">
        <v>97</v>
      </c>
      <c r="C27" t="s">
        <v>98</v>
      </c>
      <c r="D27" t="s">
        <v>99</v>
      </c>
      <c r="E27" s="7">
        <v>7.5544362051350005</v>
      </c>
      <c r="F27" s="7">
        <f t="shared" si="3"/>
        <v>7.5544362051350005</v>
      </c>
      <c r="G27" s="7">
        <f t="shared" si="2"/>
        <v>7.5544362051350005</v>
      </c>
      <c r="H27" s="7">
        <v>7.5544362051350005</v>
      </c>
      <c r="I27" s="7">
        <v>2.0921327999999999</v>
      </c>
      <c r="J27" s="7">
        <f t="shared" si="0"/>
        <v>-5.4623034051350006</v>
      </c>
      <c r="K27" s="8">
        <f t="shared" si="1"/>
        <v>0.27694095802647828</v>
      </c>
    </row>
    <row r="28" spans="1:11" x14ac:dyDescent="0.25">
      <c r="A28" t="s">
        <v>100</v>
      </c>
      <c r="B28" t="s">
        <v>101</v>
      </c>
      <c r="C28" t="s">
        <v>102</v>
      </c>
      <c r="D28" t="s">
        <v>103</v>
      </c>
      <c r="E28" s="7">
        <v>56.811351291732862</v>
      </c>
      <c r="F28" s="7">
        <f t="shared" si="3"/>
        <v>56.811351291732862</v>
      </c>
      <c r="G28" s="7">
        <f t="shared" si="2"/>
        <v>56.811351291732862</v>
      </c>
      <c r="H28" s="7">
        <v>56.811351291732862</v>
      </c>
      <c r="I28" s="7">
        <v>43.758068899992026</v>
      </c>
      <c r="J28" s="7">
        <f>I28-H28</f>
        <v>-13.053282391740836</v>
      </c>
      <c r="K28" s="8">
        <f t="shared" si="1"/>
        <v>0.77023460813824474</v>
      </c>
    </row>
    <row r="29" spans="1:11" x14ac:dyDescent="0.25">
      <c r="E29" s="11"/>
      <c r="F29" s="11"/>
      <c r="G29" s="11"/>
      <c r="H29" s="11"/>
      <c r="I29" s="11"/>
      <c r="J29" s="7"/>
      <c r="K29" s="12"/>
    </row>
    <row r="30" spans="1:11" x14ac:dyDescent="0.25">
      <c r="A30" t="s">
        <v>109</v>
      </c>
      <c r="E30" s="15">
        <v>1050</v>
      </c>
      <c r="F30" s="15">
        <f>+E30</f>
        <v>1050</v>
      </c>
      <c r="G30" s="15">
        <f>+F30</f>
        <v>1050</v>
      </c>
      <c r="H30" s="15">
        <f>+G30</f>
        <v>1050</v>
      </c>
      <c r="I30" s="15">
        <v>990.04809999999998</v>
      </c>
      <c r="J30" s="9">
        <f t="shared" ref="J30" si="4">+H30-I30</f>
        <v>59.951900000000023</v>
      </c>
      <c r="K30" s="10">
        <f t="shared" ref="K30" si="5">+I30/H30</f>
        <v>0.94290295238095234</v>
      </c>
    </row>
    <row r="31" spans="1:11" x14ac:dyDescent="0.25">
      <c r="E31" s="15"/>
      <c r="F31" s="16"/>
      <c r="G31" s="16"/>
      <c r="H31" s="16"/>
      <c r="I31" s="15"/>
      <c r="J31" s="9"/>
      <c r="K31" s="12"/>
    </row>
    <row r="32" spans="1:11" x14ac:dyDescent="0.25">
      <c r="A32" t="s">
        <v>110</v>
      </c>
      <c r="E32" s="15">
        <v>30.551024000000002</v>
      </c>
      <c r="F32" s="15">
        <f>+E32</f>
        <v>30.551024000000002</v>
      </c>
      <c r="G32" s="15">
        <f>+F32</f>
        <v>30.551024000000002</v>
      </c>
      <c r="H32" s="15">
        <f>+G32</f>
        <v>30.551024000000002</v>
      </c>
      <c r="I32" s="15">
        <v>1.67862</v>
      </c>
      <c r="J32" s="9">
        <f>+H32-I32</f>
        <v>28.872404000000003</v>
      </c>
      <c r="K32" s="10">
        <f>+I32/H32</f>
        <v>5.494480315946202E-2</v>
      </c>
    </row>
    <row r="35" spans="1:1" x14ac:dyDescent="0.25">
      <c r="A35" s="17" t="s">
        <v>111</v>
      </c>
    </row>
    <row r="37" spans="1:1" x14ac:dyDescent="0.25">
      <c r="A37" s="17" t="s">
        <v>112</v>
      </c>
    </row>
    <row r="39" spans="1:1" x14ac:dyDescent="0.25">
      <c r="A39" s="18" t="s">
        <v>113</v>
      </c>
    </row>
    <row r="41" spans="1:1" x14ac:dyDescent="0.25">
      <c r="A41" s="18" t="s">
        <v>114</v>
      </c>
    </row>
  </sheetData>
  <mergeCells count="1">
    <mergeCell ref="A1:K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1 полуг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Нурбек Чориев</dc:creator>
  <cp:lastModifiedBy>Bekzod Xakimov</cp:lastModifiedBy>
  <cp:lastPrinted>2026-05-26T06:40:55Z</cp:lastPrinted>
  <dcterms:created xsi:type="dcterms:W3CDTF">2026-01-06T06:18:03Z</dcterms:created>
  <dcterms:modified xsi:type="dcterms:W3CDTF">2026-07-07T12:34:11Z</dcterms:modified>
</cp:coreProperties>
</file>